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Φύλλο1!$A$1:$AK$1</definedName>
  </definedNames>
  <calcPr calcId="125725"/>
</workbook>
</file>

<file path=xl/calcChain.xml><?xml version="1.0" encoding="utf-8"?>
<calcChain xmlns="http://schemas.openxmlformats.org/spreadsheetml/2006/main">
  <c r="AH9" i="1"/>
  <c r="AG9"/>
  <c r="AH2"/>
  <c r="AH3"/>
  <c r="AH4"/>
  <c r="AH5"/>
  <c r="AH6"/>
  <c r="AH7"/>
  <c r="AH8"/>
  <c r="AH10"/>
  <c r="AH11"/>
  <c r="AH12"/>
  <c r="AG2"/>
  <c r="AG3"/>
  <c r="AG4"/>
  <c r="AG5"/>
  <c r="AG6"/>
  <c r="AG7"/>
  <c r="AG8"/>
  <c r="AG10"/>
  <c r="AG11"/>
  <c r="AG12"/>
  <c r="AI9" l="1"/>
  <c r="AI11"/>
  <c r="AI8"/>
  <c r="AI6"/>
  <c r="AI4"/>
  <c r="AI2"/>
  <c r="AI12"/>
  <c r="AI7"/>
  <c r="AI3"/>
  <c r="AI10"/>
  <c r="AI5"/>
  <c r="AJ5" l="1"/>
  <c r="K5" s="1"/>
  <c r="Z5" s="1"/>
  <c r="AJ3"/>
  <c r="K3" s="1"/>
  <c r="Z3" s="1"/>
  <c r="AJ12"/>
  <c r="K12" s="1"/>
  <c r="Z12" s="1"/>
  <c r="AJ4"/>
  <c r="K4" s="1"/>
  <c r="Z4" s="1"/>
  <c r="AJ8"/>
  <c r="K8" s="1"/>
  <c r="Z8" s="1"/>
  <c r="AJ10"/>
  <c r="K10" s="1"/>
  <c r="Z10" s="1"/>
  <c r="AJ7"/>
  <c r="K7" s="1"/>
  <c r="Z7" s="1"/>
  <c r="AJ2"/>
  <c r="K2" s="1"/>
  <c r="Z2" s="1"/>
  <c r="AJ6"/>
  <c r="K6" s="1"/>
  <c r="Z6" s="1"/>
  <c r="AJ11"/>
  <c r="K11" s="1"/>
  <c r="Z11" s="1"/>
  <c r="AJ9"/>
  <c r="K9" s="1"/>
  <c r="Z9" s="1"/>
  <c r="AB4" l="1"/>
  <c r="AC4"/>
  <c r="AE4"/>
  <c r="AA4"/>
  <c r="AD4"/>
  <c r="AE12"/>
  <c r="AD12"/>
  <c r="AA8"/>
  <c r="AC8"/>
  <c r="AE8"/>
  <c r="AB8"/>
  <c r="AD8"/>
  <c r="AE3"/>
  <c r="AD3"/>
  <c r="AA5"/>
  <c r="AB5"/>
  <c r="AD5"/>
  <c r="AE5"/>
  <c r="AC5"/>
  <c r="AE9"/>
  <c r="AA9"/>
  <c r="AB9"/>
  <c r="AC9"/>
  <c r="AD9"/>
  <c r="AA2"/>
  <c r="AD2"/>
  <c r="AB2"/>
  <c r="AC2"/>
  <c r="AE2"/>
  <c r="AE6"/>
  <c r="AD6"/>
  <c r="AA6"/>
  <c r="AB6"/>
  <c r="AC6"/>
  <c r="AE11"/>
  <c r="AB11"/>
  <c r="AA11"/>
  <c r="AD11"/>
  <c r="AC11"/>
  <c r="AA7"/>
  <c r="AC7"/>
  <c r="AB7"/>
  <c r="AD7"/>
  <c r="AE7"/>
  <c r="AA10"/>
  <c r="AE10"/>
  <c r="AD10"/>
  <c r="AC10"/>
  <c r="AB10"/>
  <c r="AC12"/>
  <c r="AB12"/>
  <c r="AA12"/>
  <c r="AC3"/>
  <c r="AA3"/>
  <c r="AB3"/>
</calcChain>
</file>

<file path=xl/sharedStrings.xml><?xml version="1.0" encoding="utf-8"?>
<sst xmlns="http://schemas.openxmlformats.org/spreadsheetml/2006/main" count="112" uniqueCount="79">
  <si>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</si>
  <si>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</si>
  <si>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</si>
  <si>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</si>
  <si>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</si>
  <si>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</si>
  <si>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</si>
  <si>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</si>
  <si>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</si>
  <si>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</si>
  <si>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</si>
  <si>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</si>
  <si>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</si>
  <si>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</si>
  <si>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</si>
  <si>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</si>
  <si>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</si>
  <si>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</si>
  <si>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</si>
  <si>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</si>
  <si>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</si>
  <si>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</si>
  <si>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</si>
  <si>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</si>
  <si>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</si>
  <si>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</si>
  <si>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</si>
  <si>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</si>
  <si>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</si>
  <si>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</si>
  <si>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</si>
  <si>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ΠΑΤΡΕΩN</t>
  </si>
  <si>
    <t>ΌΧΙ</t>
  </si>
  <si>
    <t>ΜΑΡΙΑ</t>
  </si>
  <si>
    <t>ΓΕΩΡΓΙΟΣ</t>
  </si>
  <si>
    <t>ΚΩΝΣΤΑΝΤΙΝΟΣ</t>
  </si>
  <si>
    <t>ΕΛΕΝΗ</t>
  </si>
  <si>
    <t>ΝΙΚΟΛΑΟΣ</t>
  </si>
  <si>
    <t>ΙΩΑΝΝΗΣ</t>
  </si>
  <si>
    <t>ΑΝΝΑ</t>
  </si>
  <si>
    <t>ΔΗΜΟΤΙΚΟ ΣΧΟΛΕΙΟ ΡΙΟΥ</t>
  </si>
  <si>
    <t>ΣΠΥΡΙΔΩΝ</t>
  </si>
  <si>
    <t>2ο ΔΗΜΟΤΙΚΟ ΣΧΟΛΕΙΟ ΚΑΤΩ ΑΧΑΪΑΣ</t>
  </si>
  <si>
    <t>ΕΥΘΥΜΙΑ</t>
  </si>
  <si>
    <t>ΔΗΜΟΤΙΚΟ ΣΧΟΛΕΙΟ ΚΑΜΑΡΩΝ ΑΙΓΙΑΛΕΙΑΣ</t>
  </si>
  <si>
    <t>ΣΟΦΙΑ</t>
  </si>
  <si>
    <t>ΑΙΓΙΑΛΕΙΑΣ</t>
  </si>
  <si>
    <t>ΓΕΩΡΓΙΑ</t>
  </si>
  <si>
    <t>ΟΧΙ</t>
  </si>
  <si>
    <t>ΖΟΛΩΤΑ</t>
  </si>
  <si>
    <t>62ο ΔΗΜΟΤΙΚΟ ΣΧΟΛΕΙΟ ΠΑΤΡΑΣ</t>
  </si>
  <si>
    <t>ΠΕ06</t>
  </si>
  <si>
    <t>ΔΗΜΟΤΙΚΟ ΣΧΟΛΕΙΟ ΦΑΡΡΩΝ</t>
  </si>
  <si>
    <t>ΠΑΠΑΓΕΩΡΓΑΚΟΠΟΥΛΟΥ</t>
  </si>
  <si>
    <t>15ο ΔΗΜΟΤΙΚΟ ΣΧΟΛΕΙΟ ΠΑΤΡΩΝ</t>
  </si>
  <si>
    <t>60ο ΔΗΜΟΤΙΚΟ ΣΧΟΛΕΙΟ ΠΑΤΡΩΝ</t>
  </si>
  <si>
    <t>ΑΝΔΡΕΑΣ</t>
  </si>
  <si>
    <t>ΚΩΝΣΤΑΝΤΙΝΑ</t>
  </si>
  <si>
    <t>4ο ΔΗΜΟΤΙΚΟ ΣΧΟΛΕΙΟ ΑΙΓΙΟΥ</t>
  </si>
  <si>
    <t>ΚΙΝΤΟΥ</t>
  </si>
  <si>
    <t>ΠΡΑΣΣΑ</t>
  </si>
  <si>
    <t>56ο ΔΗΜΟΤΙΚΟ ΣΧΟΛΕΙΟ ΠΑΤΡΩΝ</t>
  </si>
  <si>
    <t>ΚΑΠΑΤΣΟΥΛΙΑΣ</t>
  </si>
  <si>
    <t>ΜΑΡΙΟΣ</t>
  </si>
  <si>
    <t>ΠΑΠΑΗΛΙΑ</t>
  </si>
  <si>
    <t>7ο ΔΗΜΟΤΙΚΟ ΣΧΟΛΕΙΟ ΑΙΓΙΟΥ</t>
  </si>
  <si>
    <t>ΡΟΥΣΣΟΥ</t>
  </si>
  <si>
    <t>ΠΡΟΚΟΠΙΟΣ</t>
  </si>
  <si>
    <t>ΜΑΚΡΟΠΟΥΛΟΥ</t>
  </si>
  <si>
    <t>ΜΟΥΡΤΟΥ</t>
  </si>
  <si>
    <t>ΜΑΓΔΑΛΗΝΗΔΙ</t>
  </si>
  <si>
    <t>ΔΙΑΘΕΣΗ ΠΥΣΠΕ</t>
  </si>
  <si>
    <t>VELASTI</t>
  </si>
  <si>
    <t>ARIANNA</t>
  </si>
  <si>
    <t>ΕΤΗ ΑΝΑΓΩΓΗΣ</t>
  </si>
  <si>
    <t>ΜΗΝΕΣ ΑΝΑΓΩΓΗΣ</t>
  </si>
  <si>
    <t>ΕΤΗ ΥΠΟΛΟΓΙΣΜΟΥ</t>
  </si>
  <si>
    <t>ΜΟΡΙΑ ΑΠΌ ΠΡΟΫΠΗΡΕΣΙΑ</t>
  </si>
  <si>
    <t>ΨΙΚΑΚΟΥ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</si>
</sst>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 applyAlignment="1"/>
    <xf numFmtId="0" fontId="1" fillId="0" borderId="4" xfId="0" applyFont="1" applyBorder="1" applyAlignment="1">
      <alignment wrapText="1"/>
    </xf>
    <xf numFmtId="0" fontId="1" fillId="0" borderId="5" xfId="0" applyNumberFormat="1" applyFont="1" applyBorder="1" applyAlignment="1">
      <alignment wrapText="1"/>
    </xf>
    <xf numFmtId="0" fontId="0" fillId="0" borderId="0" xfId="0" applyNumberFormat="1"/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/>
    <xf numFmtId="0" fontId="1" fillId="0" borderId="1" xfId="0" applyNumberFormat="1" applyFont="1" applyBorder="1"/>
    <xf numFmtId="0" fontId="0" fillId="0" borderId="1" xfId="0" applyFont="1" applyBorder="1"/>
    <xf numFmtId="0" fontId="2" fillId="0" borderId="1" xfId="0" applyNumberFormat="1" applyFont="1" applyFill="1" applyBorder="1"/>
    <xf numFmtId="0" fontId="0" fillId="0" borderId="0" xfId="0" applyFill="1"/>
    <xf numFmtId="0" fontId="0" fillId="0" borderId="1" xfId="0" applyFont="1" applyFill="1" applyBorder="1"/>
    <xf numFmtId="0" fontId="0" fillId="0" borderId="0" xfId="0" applyBorder="1"/>
    <xf numFmtId="0" fontId="1" fillId="0" borderId="0" xfId="0" applyNumberFormat="1" applyFont="1" applyBorder="1"/>
    <xf numFmtId="0" fontId="0" fillId="0" borderId="0" xfId="0" applyNumberFormat="1" applyBorder="1"/>
    <xf numFmtId="0" fontId="0" fillId="0" borderId="1" xfId="0" applyNumberFormat="1" applyFont="1" applyBorder="1"/>
    <xf numFmtId="0" fontId="0" fillId="0" borderId="4" xfId="0" applyFont="1" applyBorder="1"/>
    <xf numFmtId="0" fontId="0" fillId="0" borderId="5" xfId="0" applyNumberFormat="1" applyFont="1" applyBorder="1"/>
    <xf numFmtId="0" fontId="2" fillId="2" borderId="3" xfId="0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0" fillId="0" borderId="0" xfId="0" applyFont="1"/>
    <xf numFmtId="0" fontId="0" fillId="0" borderId="1" xfId="0" applyNumberFormat="1" applyFont="1" applyFill="1" applyBorder="1"/>
    <xf numFmtId="0" fontId="0" fillId="0" borderId="5" xfId="0" applyNumberFormat="1" applyFont="1" applyFill="1" applyBorder="1"/>
    <xf numFmtId="0" fontId="2" fillId="0" borderId="3" xfId="0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4" xfId="0" applyFont="1" applyFill="1" applyBorder="1"/>
    <xf numFmtId="0" fontId="0" fillId="0" borderId="0" xfId="0" applyFont="1" applyFill="1"/>
    <xf numFmtId="0" fontId="3" fillId="0" borderId="1" xfId="0" applyFont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0" fillId="0" borderId="0" xfId="0" applyFill="1" applyBorder="1"/>
    <xf numFmtId="0" fontId="1" fillId="0" borderId="0" xfId="0" applyNumberFormat="1" applyFont="1" applyFill="1" applyBorder="1"/>
    <xf numFmtId="0" fontId="0" fillId="0" borderId="0" xfId="0" applyNumberForma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5"/>
  <sheetViews>
    <sheetView tabSelected="1" workbookViewId="0">
      <selection activeCell="D18" sqref="D18"/>
    </sheetView>
  </sheetViews>
  <sheetFormatPr defaultRowHeight="15"/>
  <cols>
    <col min="1" max="1" width="5.85546875" customWidth="1"/>
    <col min="2" max="2" width="22.28515625" customWidth="1"/>
    <col min="3" max="3" width="15.28515625" customWidth="1"/>
    <col min="4" max="4" width="16.28515625" customWidth="1"/>
    <col min="5" max="5" width="35.5703125" customWidth="1"/>
    <col min="6" max="6" width="7.28515625" customWidth="1"/>
    <col min="8" max="8" width="13" customWidth="1"/>
    <col min="9" max="9" width="14.140625" customWidth="1"/>
    <col min="10" max="10" width="13.7109375" customWidth="1"/>
    <col min="11" max="11" width="13.5703125" style="6" customWidth="1"/>
    <col min="12" max="12" width="14.85546875" customWidth="1"/>
    <col min="14" max="14" width="14.42578125" customWidth="1"/>
    <col min="15" max="15" width="14.140625" customWidth="1"/>
    <col min="16" max="16" width="15.140625" customWidth="1"/>
    <col min="17" max="17" width="18.28515625" customWidth="1"/>
    <col min="18" max="18" width="15" customWidth="1"/>
    <col min="19" max="19" width="15.28515625" customWidth="1"/>
    <col min="20" max="20" width="15.5703125" customWidth="1"/>
    <col min="21" max="21" width="17.28515625" customWidth="1"/>
    <col min="22" max="22" width="16.140625" customWidth="1"/>
    <col min="23" max="23" width="13.5703125" customWidth="1"/>
    <col min="24" max="24" width="14.7109375" customWidth="1"/>
    <col min="25" max="25" width="12.85546875" customWidth="1"/>
    <col min="26" max="26" width="14.5703125" style="9" customWidth="1"/>
    <col min="27" max="27" width="15.42578125" style="6" customWidth="1"/>
    <col min="28" max="28" width="15" customWidth="1"/>
    <col min="29" max="29" width="15.7109375" customWidth="1"/>
    <col min="30" max="30" width="13.85546875" customWidth="1"/>
    <col min="31" max="31" width="13.5703125" customWidth="1"/>
    <col min="32" max="32" width="12.7109375" customWidth="1"/>
    <col min="33" max="33" width="0.140625" style="3" hidden="1" customWidth="1"/>
    <col min="34" max="35" width="9.140625" style="3" hidden="1" customWidth="1"/>
    <col min="36" max="36" width="8.5703125" style="3" hidden="1" customWidth="1"/>
    <col min="37" max="37" width="12.7109375" customWidth="1"/>
  </cols>
  <sheetData>
    <row r="1" spans="1:37" s="1" customFormat="1" ht="62.25" customHeight="1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7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14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4" t="s">
        <v>23</v>
      </c>
      <c r="Z1" s="7" t="s">
        <v>24</v>
      </c>
      <c r="AA1" s="5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32" t="s">
        <v>74</v>
      </c>
      <c r="AH1" s="32" t="s">
        <v>75</v>
      </c>
      <c r="AI1" s="32" t="s">
        <v>76</v>
      </c>
      <c r="AJ1" s="32" t="s">
        <v>77</v>
      </c>
    </row>
    <row r="2" spans="1:37" ht="15.75" thickBot="1">
      <c r="A2" s="10">
        <v>1</v>
      </c>
      <c r="B2" s="10" t="s">
        <v>60</v>
      </c>
      <c r="C2" s="10" t="s">
        <v>45</v>
      </c>
      <c r="D2" s="10" t="s">
        <v>35</v>
      </c>
      <c r="E2" s="10" t="s">
        <v>61</v>
      </c>
      <c r="F2" s="10">
        <v>570323</v>
      </c>
      <c r="G2" s="10" t="s">
        <v>51</v>
      </c>
      <c r="H2" s="10">
        <v>28</v>
      </c>
      <c r="I2" s="10">
        <v>8</v>
      </c>
      <c r="J2" s="10">
        <v>6</v>
      </c>
      <c r="K2" s="17">
        <f>AJ2</f>
        <v>42.332999999999998</v>
      </c>
      <c r="L2" s="10">
        <v>4</v>
      </c>
      <c r="M2" s="10">
        <v>5</v>
      </c>
      <c r="N2" s="10">
        <v>4</v>
      </c>
      <c r="O2" s="10" t="s">
        <v>31</v>
      </c>
      <c r="P2" s="10">
        <v>10</v>
      </c>
      <c r="Q2" s="10" t="s">
        <v>31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8">
        <v>0</v>
      </c>
      <c r="Z2" s="8">
        <f>K2+L2+M2+R2+U2</f>
        <v>51.332999999999998</v>
      </c>
      <c r="AA2" s="19">
        <f>Z2 + IF(O2="ΠΑΤΡΕΩN",4,0) + IF(Q2="ΠΑΤΡΕΩN",10,0)+ IF(W2="ΠΑΤΡΕΩN",V2,0) + IF(Y2="ΠΑΤΡΕΩN",X2,0)+ IF(T2="ΠΑΤΡΕΩN",2,0)</f>
        <v>65.332999999999998</v>
      </c>
      <c r="AB2" s="10">
        <f>Z2 + IF(O2="ΑΙΓΙΑΛΕΙΑΣ",4,0) + IF(Q2="ΑΙΓΙΑΛΕΙΑΣ",10,0)+ IF(W2="ΑΙΓΙΑΛΕΙΑΣ",V2,0) + IF(Y2="ΑΙΓΙΑΛΕΙΑΣ",X2,0)+ IF(T2="ΑΙΓΙΑΛΕΙΑΣ",2,0)</f>
        <v>51.332999999999998</v>
      </c>
      <c r="AC2" s="10">
        <f>Z2 + IF(O2="ΔΥΤΙΚΗΣ ΑΧΑΪΑΣ",4,0) + IF(Q2="ΔΥΤΙΚΗΣ ΑΧΑΪΑΣ",10,0)+ IF(W2="ΔΥΤΙΚΗΣ ΑΧΑΪΑΣ",V2,0) + IF(Y2="ΔΥΤΙΚΗΣ ΑΧΑΪΑΣ",X2,0)+ IF(T2="ΔΥΤΙΚΗΣ ΑΧΑΪΑΣ",2,0)</f>
        <v>51.332999999999998</v>
      </c>
      <c r="AD2" s="10">
        <f>Z2 + IF(O2="ΕΡΥΜΑΝΘΟΥ",4,0) + IF(Q2="ΕΡΥΜΑΝΘΟΥ",10,0)+ IF(W2="ΕΡΥΜΑΝΘΟΥ",V2,0) + IF(Y2="ΕΡΥΜΑΝΘΟΥ",X2,0)+ IF(T2="ΕΡΥΜΑΝΘΟΥ",2,0)</f>
        <v>51.332999999999998</v>
      </c>
      <c r="AE2" s="10">
        <f>Z2 + IF(O2="ΚΑΛΑΒΡΥΤΩΝ",4,0) + IF(Q2="ΚΑΛΑΒΡΥΤΩΝ",10,0)+ IF(W2="ΚΑΛΑΒΡΥΤΩΝ",V2,0) + IF(Y2="ΚΑΛΑΒΡΥΤΩΝ",X2,0)+ IF(T2="ΚΑΛΑΒΡΥΤΩΝ",2,0)</f>
        <v>51.332999999999998</v>
      </c>
      <c r="AF2" s="10" t="s">
        <v>32</v>
      </c>
      <c r="AG2" s="33">
        <f>H2</f>
        <v>28</v>
      </c>
      <c r="AH2" s="20">
        <f>IF(J2&gt;14,I2+1,I2)</f>
        <v>8</v>
      </c>
      <c r="AI2" s="21">
        <f>AG2+AH2/12</f>
        <v>28.666666666666668</v>
      </c>
      <c r="AJ2" s="22">
        <f>TRUNC((IF(AI2&gt;20,(AI2-20)*2+10+15,(IF(AI2&gt;10,(AI2-10)*1.5+10,AI2*1)))),3)</f>
        <v>42.332999999999998</v>
      </c>
      <c r="AK2" s="23"/>
    </row>
    <row r="3" spans="1:37" ht="15.75" thickBot="1">
      <c r="A3" s="10">
        <v>2</v>
      </c>
      <c r="B3" s="10" t="s">
        <v>53</v>
      </c>
      <c r="C3" s="10" t="s">
        <v>43</v>
      </c>
      <c r="D3" s="10" t="s">
        <v>34</v>
      </c>
      <c r="E3" s="10" t="s">
        <v>54</v>
      </c>
      <c r="F3" s="10">
        <v>576372</v>
      </c>
      <c r="G3" s="10" t="s">
        <v>51</v>
      </c>
      <c r="H3" s="10">
        <v>27</v>
      </c>
      <c r="I3" s="10">
        <v>9</v>
      </c>
      <c r="J3" s="10">
        <v>18</v>
      </c>
      <c r="K3" s="17">
        <f>AJ3</f>
        <v>40.665999999999997</v>
      </c>
      <c r="L3" s="10">
        <v>4</v>
      </c>
      <c r="M3" s="10">
        <v>5</v>
      </c>
      <c r="N3" s="10">
        <v>4</v>
      </c>
      <c r="O3" s="10" t="s">
        <v>31</v>
      </c>
      <c r="P3" s="10">
        <v>10</v>
      </c>
      <c r="Q3" s="10" t="s">
        <v>31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8">
        <v>0</v>
      </c>
      <c r="Z3" s="8">
        <f>K3+L3+M3+R3+U3</f>
        <v>49.665999999999997</v>
      </c>
      <c r="AA3" s="19">
        <f>Z3 + IF(O3="ΠΑΤΡΕΩN",4,0) + IF(Q3="ΠΑΤΡΕΩN",10,0)+ IF(W3="ΠΑΤΡΕΩN",V3,0) + IF(Y3="ΠΑΤΡΕΩN",X3,0)+ IF(T3="ΠΑΤΡΕΩN",2,0)</f>
        <v>63.665999999999997</v>
      </c>
      <c r="AB3" s="10">
        <f>Z3 + IF(O3="ΑΙΓΙΑΛΕΙΑΣ",4,0) + IF(Q3="ΑΙΓΙΑΛΕΙΑΣ",10,0)+ IF(W3="ΑΙΓΙΑΛΕΙΑΣ",V3,0) + IF(Y3="ΑΙΓΙΑΛΕΙΑΣ",X3,0)+ IF(T3="ΑΙΓΙΑΛΕΙΑΣ",2,0)</f>
        <v>49.665999999999997</v>
      </c>
      <c r="AC3" s="10">
        <f>Z3 + IF(O3="ΔΥΤΙΚΗΣ ΑΧΑΪΑΣ",4,0) + IF(Q3="ΔΥΤΙΚΗΣ ΑΧΑΪΑΣ",10,0)+ IF(W3="ΔΥΤΙΚΗΣ ΑΧΑΪΑΣ",V3,0) + IF(Y3="ΔΥΤΙΚΗΣ ΑΧΑΪΑΣ",X3,0)+ IF(T3="ΔΥΤΙΚΗΣ ΑΧΑΪΑΣ",2,0)</f>
        <v>49.665999999999997</v>
      </c>
      <c r="AD3" s="10">
        <f>Z3 + IF(O3="ΕΡΥΜΑΝΘΟΥ",4,0) + IF(Q3="ΕΡΥΜΑΝΘΟΥ",10,0)+ IF(W3="ΕΡΥΜΑΝΘΟΥ",V3,0) + IF(Y3="ΕΡΥΜΑΝΘΟΥ",X3,0)+ IF(T3="ΕΡΥΜΑΝΘΟΥ",2,0)</f>
        <v>49.665999999999997</v>
      </c>
      <c r="AE3" s="10">
        <f>Z3 + IF(O3="ΚΑΛΑΒΡΥΤΩΝ",4,0) + IF(Q3="ΚΑΛΑΒΡΥΤΩΝ",10,0)+ IF(W3="ΚΑΛΑΒΡΥΤΩΝ",V3,0) + IF(Y3="ΚΑΛΑΒΡΥΤΩΝ",X3,0)+ IF(T3="ΚΑΛΑΒΡΥΤΩΝ",2,0)</f>
        <v>49.665999999999997</v>
      </c>
      <c r="AF3" s="10" t="s">
        <v>32</v>
      </c>
      <c r="AG3" s="33">
        <f>H3</f>
        <v>27</v>
      </c>
      <c r="AH3" s="20">
        <f>IF(J3&gt;14,I3+1,I3)</f>
        <v>10</v>
      </c>
      <c r="AI3" s="21">
        <f>AG3+AH3/12</f>
        <v>27.833333333333332</v>
      </c>
      <c r="AJ3" s="22">
        <f>TRUNC((IF(AI3&gt;20,(AI3-20)*2+10+15,(IF(AI3&gt;10,(AI3-10)*1.5+10,AI3*1)))),3)</f>
        <v>40.665999999999997</v>
      </c>
      <c r="AK3" s="23"/>
    </row>
    <row r="4" spans="1:37" ht="15.75" thickBot="1">
      <c r="A4" s="10">
        <v>3</v>
      </c>
      <c r="B4" s="10" t="s">
        <v>59</v>
      </c>
      <c r="C4" s="10" t="s">
        <v>47</v>
      </c>
      <c r="D4" s="10" t="s">
        <v>38</v>
      </c>
      <c r="E4" s="10" t="s">
        <v>44</v>
      </c>
      <c r="F4" s="10">
        <v>597424</v>
      </c>
      <c r="G4" s="10" t="s">
        <v>51</v>
      </c>
      <c r="H4" s="10">
        <v>23</v>
      </c>
      <c r="I4" s="10">
        <v>2</v>
      </c>
      <c r="J4" s="10">
        <v>9</v>
      </c>
      <c r="K4" s="17">
        <f>AJ4</f>
        <v>31.332999999999998</v>
      </c>
      <c r="L4" s="10">
        <v>4</v>
      </c>
      <c r="M4" s="10">
        <v>5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8">
        <v>0</v>
      </c>
      <c r="Z4" s="8">
        <f>K4+L4+M4+R4+U4</f>
        <v>40.332999999999998</v>
      </c>
      <c r="AA4" s="19">
        <f>Z4 + IF(O4="ΠΑΤΡΕΩN",4,0) + IF(Q4="ΠΑΤΡΕΩN",10,0)+ IF(W4="ΠΑΤΡΕΩN",V4,0) + IF(Y4="ΠΑΤΡΕΩN",X4,0)+ IF(T4="ΠΑΤΡΕΩN",2,0)</f>
        <v>40.332999999999998</v>
      </c>
      <c r="AB4" s="10">
        <f>Z4 + IF(O4="ΑΙΓΙΑΛΕΙΑΣ",4,0) + IF(Q4="ΑΙΓΙΑΛΕΙΑΣ",10,0)+ IF(W4="ΑΙΓΙΑΛΕΙΑΣ",V4,0) + IF(Y4="ΑΙΓΙΑΛΕΙΑΣ",X4,0)+ IF(T4="ΑΙΓΙΑΛΕΙΑΣ",2,0)</f>
        <v>40.332999999999998</v>
      </c>
      <c r="AC4" s="10">
        <f>Z4 + IF(O4="ΔΥΤΙΚΗΣ ΑΧΑΪΑΣ",4,0) + IF(Q4="ΔΥΤΙΚΗΣ ΑΧΑΪΑΣ",10,0)+ IF(W4="ΔΥΤΙΚΗΣ ΑΧΑΪΑΣ",V4,0) + IF(Y4="ΔΥΤΙΚΗΣ ΑΧΑΪΑΣ",X4,0)+ IF(T4="ΔΥΤΙΚΗΣ ΑΧΑΪΑΣ",2,0)</f>
        <v>40.332999999999998</v>
      </c>
      <c r="AD4" s="10">
        <f>Z4 + IF(O4="ΕΡΥΜΑΝΘΟΥ",4,0) + IF(Q4="ΕΡΥΜΑΝΘΟΥ",10,0)+ IF(W4="ΕΡΥΜΑΝΘΟΥ",V4,0) + IF(Y4="ΕΡΥΜΑΝΘΟΥ",X4,0)+ IF(T4="ΕΡΥΜΑΝΘΟΥ",2,0)</f>
        <v>40.332999999999998</v>
      </c>
      <c r="AE4" s="10">
        <f>Z4 + IF(O4="ΚΑΛΑΒΡΥΤΩΝ",4,0) + IF(Q4="ΚΑΛΑΒΡΥΤΩΝ",10,0)+ IF(W4="ΚΑΛΑΒΡΥΤΩΝ",V4,0) + IF(Y4="ΚΑΛΑΒΡΥΤΩΝ",X4,0)+ IF(T4="ΚΑΛΑΒΡΥΤΩΝ",2,0)</f>
        <v>40.332999999999998</v>
      </c>
      <c r="AF4" s="10" t="s">
        <v>32</v>
      </c>
      <c r="AG4" s="33">
        <f>H4</f>
        <v>23</v>
      </c>
      <c r="AH4" s="20">
        <f>IF(J4&gt;14,I4+1,I4)</f>
        <v>2</v>
      </c>
      <c r="AI4" s="21">
        <f>AG4+AH4/12</f>
        <v>23.166666666666668</v>
      </c>
      <c r="AJ4" s="22">
        <f>TRUNC((IF(AI4&gt;20,(AI4-20)*2+10+15,(IF(AI4&gt;10,(AI4-10)*1.5+10,AI4*1)))),3)</f>
        <v>31.332999999999998</v>
      </c>
      <c r="AK4" s="23"/>
    </row>
    <row r="5" spans="1:37" ht="15.75" thickBot="1">
      <c r="A5" s="10">
        <v>4</v>
      </c>
      <c r="B5" s="10" t="s">
        <v>49</v>
      </c>
      <c r="C5" s="10" t="s">
        <v>36</v>
      </c>
      <c r="D5" s="10" t="s">
        <v>41</v>
      </c>
      <c r="E5" s="10" t="s">
        <v>50</v>
      </c>
      <c r="F5" s="10">
        <v>623043</v>
      </c>
      <c r="G5" s="10" t="s">
        <v>51</v>
      </c>
      <c r="H5" s="10">
        <v>11</v>
      </c>
      <c r="I5" s="10">
        <v>7</v>
      </c>
      <c r="J5" s="10">
        <v>16</v>
      </c>
      <c r="K5" s="17">
        <f>AJ5</f>
        <v>12.5</v>
      </c>
      <c r="L5" s="10">
        <v>4</v>
      </c>
      <c r="M5" s="10">
        <v>19</v>
      </c>
      <c r="N5" s="10">
        <v>4</v>
      </c>
      <c r="O5" s="10" t="s">
        <v>31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8">
        <v>0</v>
      </c>
      <c r="Z5" s="8">
        <f>K5+L5+M5+R5+U5</f>
        <v>35.5</v>
      </c>
      <c r="AA5" s="19">
        <f>Z5 + IF(O5="ΠΑΤΡΕΩN",4,0) + IF(Q5="ΠΑΤΡΕΩN",10,0)+ IF(W5="ΠΑΤΡΕΩN",V5,0) + IF(Y5="ΠΑΤΡΕΩN",X5,0)+ IF(T5="ΠΑΤΡΕΩN",2,0)</f>
        <v>39.5</v>
      </c>
      <c r="AB5" s="10">
        <f>Z5 + IF(O5="ΑΙΓΙΑΛΕΙΑΣ",4,0) + IF(Q5="ΑΙΓΙΑΛΕΙΑΣ",10,0)+ IF(W5="ΑΙΓΙΑΛΕΙΑΣ",V5,0) + IF(Y5="ΑΙΓΙΑΛΕΙΑΣ",X5,0)+ IF(T5="ΑΙΓΙΑΛΕΙΑΣ",2,0)</f>
        <v>35.5</v>
      </c>
      <c r="AC5" s="10">
        <f>Z5 + IF(O5="ΔΥΤΙΚΗΣ ΑΧΑΪΑΣ",4,0) + IF(Q5="ΔΥΤΙΚΗΣ ΑΧΑΪΑΣ",10,0)+ IF(W5="ΔΥΤΙΚΗΣ ΑΧΑΪΑΣ",V5,0) + IF(Y5="ΔΥΤΙΚΗΣ ΑΧΑΪΑΣ",X5,0)+ IF(T5="ΔΥΤΙΚΗΣ ΑΧΑΪΑΣ",2,0)</f>
        <v>35.5</v>
      </c>
      <c r="AD5" s="10">
        <f>Z5 + IF(O5="ΕΡΥΜΑΝΘΟΥ",4,0) + IF(Q5="ΕΡΥΜΑΝΘΟΥ",10,0)+ IF(W5="ΕΡΥΜΑΝΘΟΥ",V5,0) + IF(Y5="ΕΡΥΜΑΝΘΟΥ",X5,0)+ IF(T5="ΕΡΥΜΑΝΘΟΥ",2,0)</f>
        <v>35.5</v>
      </c>
      <c r="AE5" s="10">
        <f>Z5 + IF(O5="ΚΑΛΑΒΡΥΤΩΝ",4,0) + IF(Q5="ΚΑΛΑΒΡΥΤΩΝ",10,0)+ IF(W5="ΚΑΛΑΒΡΥΤΩΝ",V5,0) + IF(Y5="ΚΑΛΑΒΡΥΤΩΝ",X5,0)+ IF(T5="ΚΑΛΑΒΡΥΤΩΝ",2,0)</f>
        <v>35.5</v>
      </c>
      <c r="AF5" s="10" t="s">
        <v>32</v>
      </c>
      <c r="AG5" s="33">
        <f>H5</f>
        <v>11</v>
      </c>
      <c r="AH5" s="20">
        <f>IF(J5&gt;14,I5+1,I5)</f>
        <v>8</v>
      </c>
      <c r="AI5" s="21">
        <f>AG5+AH5/12</f>
        <v>11.666666666666666</v>
      </c>
      <c r="AJ5" s="22">
        <f>TRUNC((IF(AI5&gt;20,(AI5-20)*2+10+15,(IF(AI5&gt;10,(AI5-10)*1.5+10,AI5*1)))),3)</f>
        <v>12.5</v>
      </c>
      <c r="AK5" s="23"/>
    </row>
    <row r="6" spans="1:37" ht="15.75" thickBot="1">
      <c r="A6" s="10">
        <v>5</v>
      </c>
      <c r="B6" s="10" t="s">
        <v>62</v>
      </c>
      <c r="C6" s="10" t="s">
        <v>63</v>
      </c>
      <c r="D6" s="10" t="s">
        <v>34</v>
      </c>
      <c r="E6" s="10" t="s">
        <v>40</v>
      </c>
      <c r="F6" s="10">
        <v>219253</v>
      </c>
      <c r="G6" s="10" t="s">
        <v>51</v>
      </c>
      <c r="H6" s="10">
        <v>15</v>
      </c>
      <c r="I6" s="10">
        <v>2</v>
      </c>
      <c r="J6" s="10">
        <v>2</v>
      </c>
      <c r="K6" s="17">
        <f>AJ6</f>
        <v>17.75</v>
      </c>
      <c r="L6" s="10">
        <v>4</v>
      </c>
      <c r="M6" s="10">
        <v>5</v>
      </c>
      <c r="N6" s="10">
        <v>4</v>
      </c>
      <c r="O6" s="10" t="s">
        <v>31</v>
      </c>
      <c r="P6" s="10">
        <v>10</v>
      </c>
      <c r="Q6" s="10" t="s">
        <v>31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8">
        <v>0</v>
      </c>
      <c r="Z6" s="8">
        <f>K6+L6+M6+R6+U6</f>
        <v>26.75</v>
      </c>
      <c r="AA6" s="19">
        <f>Z6 + IF(O6="ΠΑΤΡΕΩN",4,0) + IF(Q6="ΠΑΤΡΕΩN",10,0)+ IF(W6="ΠΑΤΡΕΩN",V6,0) + IF(Y6="ΠΑΤΡΕΩN",X6,0)+ IF(T6="ΠΑΤΡΕΩN",2,0)</f>
        <v>40.75</v>
      </c>
      <c r="AB6" s="10">
        <f>Z6 + IF(O6="ΑΙΓΙΑΛΕΙΑΣ",4,0) + IF(Q6="ΑΙΓΙΑΛΕΙΑΣ",10,0)+ IF(W6="ΑΙΓΙΑΛΕΙΑΣ",V6,0) + IF(Y6="ΑΙΓΙΑΛΕΙΑΣ",X6,0)+ IF(T6="ΑΙΓΙΑΛΕΙΑΣ",2,0)</f>
        <v>26.75</v>
      </c>
      <c r="AC6" s="10">
        <f>Z6 + IF(O6="ΔΥΤΙΚΗΣ ΑΧΑΪΑΣ",4,0) + IF(Q6="ΔΥΤΙΚΗΣ ΑΧΑΪΑΣ",10,0)+ IF(W6="ΔΥΤΙΚΗΣ ΑΧΑΪΑΣ",V6,0) + IF(Y6="ΔΥΤΙΚΗΣ ΑΧΑΪΑΣ",X6,0)+ IF(T6="ΔΥΤΙΚΗΣ ΑΧΑΪΑΣ",2,0)</f>
        <v>26.75</v>
      </c>
      <c r="AD6" s="10">
        <f>Z6 + IF(O6="ΕΡΥΜΑΝΘΟΥ",4,0) + IF(Q6="ΕΡΥΜΑΝΘΟΥ",10,0)+ IF(W6="ΕΡΥΜΑΝΘΟΥ",V6,0) + IF(Y6="ΕΡΥΜΑΝΘΟΥ",X6,0)+ IF(T6="ΕΡΥΜΑΝΘΟΥ",2,0)</f>
        <v>26.75</v>
      </c>
      <c r="AE6" s="10">
        <f>Z6 + IF(O6="ΚΑΛΑΒΡΥΤΩΝ",4,0) + IF(Q6="ΚΑΛΑΒΡΥΤΩΝ",10,0)+ IF(W6="ΚΑΛΑΒΡΥΤΩΝ",V6,0) + IF(Y6="ΚΑΛΑΒΡΥΤΩΝ",X6,0)+ IF(T6="ΚΑΛΑΒΡΥΤΩΝ",2,0)</f>
        <v>26.75</v>
      </c>
      <c r="AF6" s="10" t="s">
        <v>32</v>
      </c>
      <c r="AG6" s="33">
        <f>H6</f>
        <v>15</v>
      </c>
      <c r="AH6" s="20">
        <f>IF(J6&gt;14,I6+1,I6)</f>
        <v>2</v>
      </c>
      <c r="AI6" s="21">
        <f>AG6+AH6/12</f>
        <v>15.166666666666666</v>
      </c>
      <c r="AJ6" s="22">
        <f>TRUNC((IF(AI6&gt;20,(AI6-20)*2+10+15,(IF(AI6&gt;10,(AI6-10)*1.5+10,AI6*1)))),3)</f>
        <v>17.75</v>
      </c>
      <c r="AK6" s="23"/>
    </row>
    <row r="7" spans="1:37" s="12" customFormat="1" ht="15.75" thickBot="1">
      <c r="A7" s="13">
        <v>6</v>
      </c>
      <c r="B7" s="13" t="s">
        <v>69</v>
      </c>
      <c r="C7" s="13" t="s">
        <v>70</v>
      </c>
      <c r="D7" s="13" t="s">
        <v>35</v>
      </c>
      <c r="E7" s="13" t="s">
        <v>65</v>
      </c>
      <c r="F7" s="13">
        <v>612879</v>
      </c>
      <c r="G7" s="13" t="s">
        <v>51</v>
      </c>
      <c r="H7" s="13">
        <v>14</v>
      </c>
      <c r="I7" s="13">
        <v>2</v>
      </c>
      <c r="J7" s="13">
        <v>10</v>
      </c>
      <c r="K7" s="24">
        <f>AJ7</f>
        <v>16.25</v>
      </c>
      <c r="L7" s="13">
        <v>4</v>
      </c>
      <c r="M7" s="13">
        <v>5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3</v>
      </c>
      <c r="W7" s="13" t="s">
        <v>31</v>
      </c>
      <c r="X7" s="13">
        <v>0</v>
      </c>
      <c r="Y7" s="30">
        <v>0</v>
      </c>
      <c r="Z7" s="11">
        <f>K7+L7+M7+R7+U7</f>
        <v>25.25</v>
      </c>
      <c r="AA7" s="25">
        <f>Z7 + IF(O7="ΠΑΤΡΕΩN",4,0) + IF(Q7="ΠΑΤΡΕΩN",10,0)+ IF(W7="ΠΑΤΡΕΩN",V7,0) + IF(Y7="ΠΑΤΡΕΩN",X7,0)+ IF(T7="ΠΑΤΡΕΩN",2,0)</f>
        <v>28.25</v>
      </c>
      <c r="AB7" s="13">
        <f>Z7 + IF(O7="ΑΙΓΙΑΛΕΙΑΣ",4,0) + IF(Q7="ΑΙΓΙΑΛΕΙΑΣ",10,0)+ IF(W7="ΑΙΓΙΑΛΕΙΑΣ",V7,0) + IF(Y7="ΑΙΓΙΑΛΕΙΑΣ",X7,0)+ IF(T7="ΑΙΓΙΑΛΕΙΑΣ",2,0)</f>
        <v>25.25</v>
      </c>
      <c r="AC7" s="13">
        <f>Z7 + IF(O7="ΔΥΤΙΚΗΣ ΑΧΑΪΑΣ",4,0) + IF(Q7="ΔΥΤΙΚΗΣ ΑΧΑΪΑΣ",10,0)+ IF(W7="ΔΥΤΙΚΗΣ ΑΧΑΪΑΣ",V7,0) + IF(Y7="ΔΥΤΙΚΗΣ ΑΧΑΪΑΣ",X7,0)+ IF(T7="ΔΥΤΙΚΗΣ ΑΧΑΪΑΣ",2,0)</f>
        <v>25.25</v>
      </c>
      <c r="AD7" s="13">
        <f>Z7 + IF(O7="ΕΡΥΜΑΝΘΟΥ",4,0) + IF(Q7="ΕΡΥΜΑΝΘΟΥ",10,0)+ IF(W7="ΕΡΥΜΑΝΘΟΥ",V7,0) + IF(Y7="ΕΡΥΜΑΝΘΟΥ",X7,0)+ IF(T7="ΕΡΥΜΑΝΘΟΥ",2,0)</f>
        <v>25.25</v>
      </c>
      <c r="AE7" s="13">
        <f>Z7 + IF(O7="ΚΑΛΑΒΡΥΤΩΝ",4,0) + IF(Q7="ΚΑΛΑΒΡΥΤΩΝ",10,0)+ IF(W7="ΚΑΛΑΒΡΥΤΩΝ",V7,0) + IF(Y7="ΚΑΛΑΒΡΥΤΩΝ",X7,0)+ IF(T7="ΚΑΛΑΒΡΥΤΩΝ",2,0)</f>
        <v>25.25</v>
      </c>
      <c r="AF7" s="13" t="s">
        <v>32</v>
      </c>
      <c r="AG7" s="38">
        <f>H7</f>
        <v>14</v>
      </c>
      <c r="AH7" s="26">
        <f>IF(J7&gt;14,I7+1,I7)</f>
        <v>2</v>
      </c>
      <c r="AI7" s="27">
        <f>AG7+AH7/12</f>
        <v>14.166666666666666</v>
      </c>
      <c r="AJ7" s="28">
        <f>TRUNC((IF(AI7&gt;20,(AI7-20)*2+10+15,(IF(AI7&gt;10,(AI7-10)*1.5+10,AI7*1)))),3)</f>
        <v>16.25</v>
      </c>
      <c r="AK7" s="31"/>
    </row>
    <row r="8" spans="1:37" ht="15.75" thickBot="1">
      <c r="A8" s="10">
        <v>7</v>
      </c>
      <c r="B8" s="10" t="s">
        <v>72</v>
      </c>
      <c r="C8" s="10" t="s">
        <v>73</v>
      </c>
      <c r="D8" s="10"/>
      <c r="E8" s="10" t="s">
        <v>71</v>
      </c>
      <c r="F8" s="10">
        <v>615768</v>
      </c>
      <c r="G8" s="10" t="s">
        <v>51</v>
      </c>
      <c r="H8" s="10">
        <v>13</v>
      </c>
      <c r="I8" s="10">
        <v>0</v>
      </c>
      <c r="J8" s="10">
        <v>15</v>
      </c>
      <c r="K8" s="17">
        <f>AJ8</f>
        <v>14.625</v>
      </c>
      <c r="L8" s="10">
        <v>4</v>
      </c>
      <c r="M8" s="10">
        <v>5</v>
      </c>
      <c r="N8" s="10">
        <v>0</v>
      </c>
      <c r="O8" s="10"/>
      <c r="P8" s="10">
        <v>0</v>
      </c>
      <c r="Q8" s="10"/>
      <c r="R8" s="10"/>
      <c r="S8" s="10"/>
      <c r="T8" s="10"/>
      <c r="U8" s="10"/>
      <c r="V8" s="10"/>
      <c r="W8" s="10"/>
      <c r="X8" s="10">
        <v>0</v>
      </c>
      <c r="Y8" s="18">
        <v>0</v>
      </c>
      <c r="Z8" s="8">
        <f>K8+L8+M8+R8+U8</f>
        <v>23.625</v>
      </c>
      <c r="AA8" s="19">
        <f>Z8 + IF(O8="ΠΑΤΡΕΩN",4,0) + IF(Q8="ΠΑΤΡΕΩN",10,0)+ IF(W8="ΠΑΤΡΕΩN",V8,0) + IF(Y8="ΠΑΤΡΕΩN",X8,0)+ IF(T8="ΠΑΤΡΕΩN",2,0)</f>
        <v>23.625</v>
      </c>
      <c r="AB8" s="10">
        <f>Z8 + IF(O8="ΑΙΓΙΑΛΕΙΑΣ",4,0) + IF(Q8="ΑΙΓΙΑΛΕΙΑΣ",10,0)+ IF(W8="ΑΙΓΙΑΛΕΙΑΣ",V8,0) + IF(Y8="ΑΙΓΙΑΛΕΙΑΣ",X8,0)+ IF(T8="ΑΙΓΙΑΛΕΙΑΣ",2,0)</f>
        <v>23.625</v>
      </c>
      <c r="AC8" s="10">
        <f>Z8 + IF(O8="ΔΥΤΙΚΗΣ ΑΧΑΪΑΣ",4,0) + IF(Q8="ΔΥΤΙΚΗΣ ΑΧΑΪΑΣ",10,0)+ IF(W8="ΔΥΤΙΚΗΣ ΑΧΑΪΑΣ",V8,0) + IF(Y8="ΔΥΤΙΚΗΣ ΑΧΑΪΑΣ",X8,0)+ IF(T8="ΔΥΤΙΚΗΣ ΑΧΑΪΑΣ",2,0)</f>
        <v>23.625</v>
      </c>
      <c r="AD8" s="10">
        <f>Z8 + IF(O8="ΕΡΥΜΑΝΘΟΥ",4,0) + IF(Q8="ΕΡΥΜΑΝΘΟΥ",10,0)+ IF(W8="ΕΡΥΜΑΝΘΟΥ",V8,0) + IF(Y8="ΕΡΥΜΑΝΘΟΥ",X8,0)+ IF(T8="ΕΡΥΜΑΝΘΟΥ",2,0)</f>
        <v>23.625</v>
      </c>
      <c r="AE8" s="10">
        <f>Z8 + IF(O8="ΚΑΛΑΒΡΥΤΩΝ",4,0) + IF(Q8="ΚΑΛΑΒΡΥΤΩΝ",10,0)+ IF(W8="ΚΑΛΑΒΡΥΤΩΝ",V8,0) + IF(Y8="ΚΑΛΑΒΡΥΤΩΝ",X8,0)+ IF(T8="ΚΑΛΑΒΡΥΤΩΝ",2,0)</f>
        <v>23.625</v>
      </c>
      <c r="AF8" s="10" t="s">
        <v>48</v>
      </c>
      <c r="AG8" s="33">
        <f>H8</f>
        <v>13</v>
      </c>
      <c r="AH8" s="20">
        <f>IF(J8&gt;14,I8+1,I8)</f>
        <v>1</v>
      </c>
      <c r="AI8" s="21">
        <f>AG8+AH8/12</f>
        <v>13.083333333333334</v>
      </c>
      <c r="AJ8" s="22">
        <f>TRUNC((IF(AI8&gt;20,(AI8-20)*2+10+15,(IF(AI8&gt;10,(AI8-10)*1.5+10,AI8*1)))),3)</f>
        <v>14.625</v>
      </c>
      <c r="AK8" s="23"/>
    </row>
    <row r="9" spans="1:37" ht="15.75" thickBot="1">
      <c r="A9" s="10">
        <v>8</v>
      </c>
      <c r="B9" s="35" t="s">
        <v>78</v>
      </c>
      <c r="C9" s="35" t="s">
        <v>39</v>
      </c>
      <c r="D9" s="35" t="s">
        <v>37</v>
      </c>
      <c r="E9" s="35" t="s">
        <v>42</v>
      </c>
      <c r="F9" s="34">
        <v>609781</v>
      </c>
      <c r="G9" s="35" t="s">
        <v>51</v>
      </c>
      <c r="H9" s="34">
        <v>15</v>
      </c>
      <c r="I9" s="34">
        <v>4</v>
      </c>
      <c r="J9" s="34">
        <v>9</v>
      </c>
      <c r="K9" s="24">
        <f>AJ9</f>
        <v>18</v>
      </c>
      <c r="L9" s="34">
        <v>4</v>
      </c>
      <c r="M9" s="36">
        <v>0</v>
      </c>
      <c r="N9" s="36">
        <v>0</v>
      </c>
      <c r="O9" s="36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7">
        <v>0</v>
      </c>
      <c r="Z9" s="11">
        <f>K9+L9+M9+R9+U9</f>
        <v>22</v>
      </c>
      <c r="AA9" s="25">
        <f>Z9 + IF(O9="ΠΑΤΡΕΩN",4,0) + IF(Q9="ΠΑΤΡΕΩN",10,0)+ IF(W9="ΠΑΤΡΕΩN",V9,0) + IF(Y9="ΠΑΤΡΕΩN",X9,0)+ IF(T9="ΠΑΤΡΕΩN",2,0)</f>
        <v>22</v>
      </c>
      <c r="AB9" s="13">
        <f>Z9 + IF(O9="ΑΙΓΙΑΛΕΙΑΣ",4,0) + IF(Q9="ΑΙΓΙΑΛΕΙΑΣ",10,0)+ IF(W9="ΑΙΓΙΑΛΕΙΑΣ",V9,0) + IF(Y9="ΑΙΓΙΑΛΕΙΑΣ",X9,0)+ IF(T9="ΑΙΓΙΑΛΕΙΑΣ",2,0)</f>
        <v>22</v>
      </c>
      <c r="AC9" s="13">
        <f>Z9 + IF(O9="ΔΥΤΙΚΗΣ ΑΧΑΪΑΣ",4,0) + IF(Q9="ΔΥΤΙΚΗΣ ΑΧΑΪΑΣ",10,0)+ IF(W9="ΔΥΤΙΚΗΣ ΑΧΑΪΑΣ",V9,0) + IF(Y9="ΔΥΤΙΚΗΣ ΑΧΑΪΑΣ",X9,0)+ IF(T9="ΔΥΤΙΚΗΣ ΑΧΑΪΑΣ",2,0)</f>
        <v>22</v>
      </c>
      <c r="AD9" s="13">
        <f>Z9 + IF(O9="ΕΡΥΜΑΝΘΟΥ",4,0) + IF(Q9="ΕΡΥΜΑΝΘΟΥ",10,0)+ IF(W9="ΕΡΥΜΑΝΘΟΥ",V9,0) + IF(Y9="ΕΡΥΜΑΝΘΟΥ",X9,0)+ IF(T9="ΕΡΥΜΑΝΘΟΥ",2,0)</f>
        <v>22</v>
      </c>
      <c r="AE9" s="13">
        <f>Z9 + IF(O9="ΚΑΛΑΒΡΥΤΩΝ",4,0) + IF(Q9="ΚΑΛΑΒΡΥΤΩΝ",10,0)+ IF(W9="ΚΑΛΑΒΡΥΤΩΝ",V9,0) + IF(Y9="ΚΑΛΑΒΡΥΤΩΝ",X9,0)+ IF(T9="ΚΑΛΑΒΡΥΤΩΝ",2,0)</f>
        <v>22</v>
      </c>
      <c r="AF9" s="35" t="s">
        <v>32</v>
      </c>
      <c r="AG9" s="38">
        <f>H9</f>
        <v>15</v>
      </c>
      <c r="AH9" s="26">
        <f>IF(J9&gt;14,I9+1,I9)</f>
        <v>4</v>
      </c>
      <c r="AI9" s="27">
        <f>AG9+AH9/12</f>
        <v>15.333333333333334</v>
      </c>
      <c r="AJ9" s="28">
        <f>TRUNC((IF(AI9&gt;20,(AI9-20)*2+10+15,(IF(AI9&gt;10,(AI9-10)*1.5+10,AI9*1)))),3)</f>
        <v>18</v>
      </c>
      <c r="AK9" s="29"/>
    </row>
    <row r="10" spans="1:37" ht="15.75" thickBot="1">
      <c r="A10" s="10">
        <v>9</v>
      </c>
      <c r="B10" s="10" t="s">
        <v>68</v>
      </c>
      <c r="C10" s="10" t="s">
        <v>57</v>
      </c>
      <c r="D10" s="10" t="s">
        <v>56</v>
      </c>
      <c r="E10" s="10" t="s">
        <v>58</v>
      </c>
      <c r="F10" s="10">
        <v>615719</v>
      </c>
      <c r="G10" s="10" t="s">
        <v>51</v>
      </c>
      <c r="H10" s="10">
        <v>14</v>
      </c>
      <c r="I10" s="10">
        <v>10</v>
      </c>
      <c r="J10" s="10">
        <v>0</v>
      </c>
      <c r="K10" s="17">
        <f>AJ10</f>
        <v>17.25</v>
      </c>
      <c r="L10" s="10">
        <v>4</v>
      </c>
      <c r="M10" s="10">
        <v>0</v>
      </c>
      <c r="N10" s="10">
        <v>4</v>
      </c>
      <c r="O10" s="10" t="s">
        <v>46</v>
      </c>
      <c r="P10" s="10">
        <v>10</v>
      </c>
      <c r="Q10" s="10" t="s">
        <v>46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8">
        <v>0</v>
      </c>
      <c r="Z10" s="8">
        <f>K10+L10+M10+R10+U10</f>
        <v>21.25</v>
      </c>
      <c r="AA10" s="19">
        <f>Z10 + IF(O10="ΠΑΤΡΕΩN",4,0) + IF(Q10="ΠΑΤΡΕΩN",10,0)+ IF(W10="ΠΑΤΡΕΩN",V10,0) + IF(Y10="ΠΑΤΡΕΩN",X10,0)+ IF(T10="ΠΑΤΡΕΩN",2,0)</f>
        <v>21.25</v>
      </c>
      <c r="AB10" s="10">
        <f>Z10 + IF(O10="ΑΙΓΙΑΛΕΙΑΣ",4,0) + IF(Q10="ΑΙΓΙΑΛΕΙΑΣ",10,0)+ IF(W10="ΑΙΓΙΑΛΕΙΑΣ",V10,0) + IF(Y10="ΑΙΓΙΑΛΕΙΑΣ",X10,0)+ IF(T10="ΑΙΓΙΑΛΕΙΑΣ",2,0)</f>
        <v>35.25</v>
      </c>
      <c r="AC10" s="10">
        <f>Z10 + IF(O10="ΔΥΤΙΚΗΣ ΑΧΑΪΑΣ",4,0) + IF(Q10="ΔΥΤΙΚΗΣ ΑΧΑΪΑΣ",10,0)+ IF(W10="ΔΥΤΙΚΗΣ ΑΧΑΪΑΣ",V10,0) + IF(Y10="ΔΥΤΙΚΗΣ ΑΧΑΪΑΣ",X10,0)+ IF(T10="ΔΥΤΙΚΗΣ ΑΧΑΪΑΣ",2,0)</f>
        <v>21.25</v>
      </c>
      <c r="AD10" s="10">
        <f>Z10 + IF(O10="ΕΡΥΜΑΝΘΟΥ",4,0) + IF(Q10="ΕΡΥΜΑΝΘΟΥ",10,0)+ IF(W10="ΕΡΥΜΑΝΘΟΥ",V10,0) + IF(Y10="ΕΡΥΜΑΝΘΟΥ",X10,0)+ IF(T10="ΕΡΥΜΑΝΘΟΥ",2,0)</f>
        <v>21.25</v>
      </c>
      <c r="AE10" s="10">
        <f>Z10 + IF(O10="ΚΑΛΑΒΡΥΤΩΝ",4,0) + IF(Q10="ΚΑΛΑΒΡΥΤΩΝ",10,0)+ IF(W10="ΚΑΛΑΒΡΥΤΩΝ",V10,0) + IF(Y10="ΚΑΛΑΒΡΥΤΩΝ",X10,0)+ IF(T10="ΚΑΛΑΒΡΥΤΩΝ",2,0)</f>
        <v>21.25</v>
      </c>
      <c r="AF10" s="10" t="s">
        <v>32</v>
      </c>
      <c r="AG10" s="33">
        <f>H10</f>
        <v>14</v>
      </c>
      <c r="AH10" s="20">
        <f>IF(J10&gt;14,I10+1,I10)</f>
        <v>10</v>
      </c>
      <c r="AI10" s="21">
        <f>AG10+AH10/12</f>
        <v>14.833333333333334</v>
      </c>
      <c r="AJ10" s="22">
        <f>TRUNC((IF(AI10&gt;20,(AI10-20)*2+10+15,(IF(AI10&gt;10,(AI10-10)*1.5+10,AI10*1)))),3)</f>
        <v>17.25</v>
      </c>
      <c r="AK10" s="23"/>
    </row>
    <row r="11" spans="1:37" ht="15.75" thickBot="1">
      <c r="A11" s="10">
        <v>10</v>
      </c>
      <c r="B11" s="10" t="s">
        <v>66</v>
      </c>
      <c r="C11" s="10" t="s">
        <v>33</v>
      </c>
      <c r="D11" s="10" t="s">
        <v>67</v>
      </c>
      <c r="E11" s="10" t="s">
        <v>52</v>
      </c>
      <c r="F11" s="10">
        <v>224236</v>
      </c>
      <c r="G11" s="10" t="s">
        <v>51</v>
      </c>
      <c r="H11" s="10">
        <v>14</v>
      </c>
      <c r="I11" s="10">
        <v>3</v>
      </c>
      <c r="J11" s="10">
        <v>18</v>
      </c>
      <c r="K11" s="17">
        <f>AJ11</f>
        <v>16.5</v>
      </c>
      <c r="L11" s="10">
        <v>0</v>
      </c>
      <c r="M11" s="10">
        <v>0</v>
      </c>
      <c r="N11" s="10">
        <v>4</v>
      </c>
      <c r="O11" s="10" t="s">
        <v>31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8">
        <v>0</v>
      </c>
      <c r="Z11" s="8">
        <f>K11+L11+M11+R11+U11</f>
        <v>16.5</v>
      </c>
      <c r="AA11" s="19">
        <f>Z11 + IF(O11="ΠΑΤΡΕΩN",4,0) + IF(Q11="ΠΑΤΡΕΩN",10,0)+ IF(W11="ΠΑΤΡΕΩN",V11,0) + IF(Y11="ΠΑΤΡΕΩN",X11,0)+ IF(T11="ΠΑΤΡΕΩN",2,0)</f>
        <v>20.5</v>
      </c>
      <c r="AB11" s="10">
        <f>Z11 + IF(O11="ΑΙΓΙΑΛΕΙΑΣ",4,0) + IF(Q11="ΑΙΓΙΑΛΕΙΑΣ",10,0)+ IF(W11="ΑΙΓΙΑΛΕΙΑΣ",V11,0) + IF(Y11="ΑΙΓΙΑΛΕΙΑΣ",X11,0)+ IF(T11="ΑΙΓΙΑΛΕΙΑΣ",2,0)</f>
        <v>16.5</v>
      </c>
      <c r="AC11" s="10">
        <f>Z11 + IF(O11="ΔΥΤΙΚΗΣ ΑΧΑΪΑΣ",4,0) + IF(Q11="ΔΥΤΙΚΗΣ ΑΧΑΪΑΣ",10,0)+ IF(W11="ΔΥΤΙΚΗΣ ΑΧΑΪΑΣ",V11,0) + IF(Y11="ΔΥΤΙΚΗΣ ΑΧΑΪΑΣ",X11,0)+ IF(T11="ΔΥΤΙΚΗΣ ΑΧΑΪΑΣ",2,0)</f>
        <v>16.5</v>
      </c>
      <c r="AD11" s="10">
        <f>Z11 + IF(O11="ΕΡΥΜΑΝΘΟΥ",4,0) + IF(Q11="ΕΡΥΜΑΝΘΟΥ",10,0)+ IF(W11="ΕΡΥΜΑΝΘΟΥ",V11,0) + IF(Y11="ΕΡΥΜΑΝΘΟΥ",X11,0)+ IF(T11="ΕΡΥΜΑΝΘΟΥ",2,0)</f>
        <v>16.5</v>
      </c>
      <c r="AE11" s="10">
        <f>Z11 + IF(O11="ΚΑΛΑΒΡΥΤΩΝ",4,0) + IF(Q11="ΚΑΛΑΒΡΥΤΩΝ",10,0)+ IF(W11="ΚΑΛΑΒΡΥΤΩΝ",V11,0) + IF(Y11="ΚΑΛΑΒΡΥΤΩΝ",X11,0)+ IF(T11="ΚΑΛΑΒΡΥΤΩΝ",2,0)</f>
        <v>16.5</v>
      </c>
      <c r="AF11" s="10" t="s">
        <v>32</v>
      </c>
      <c r="AG11" s="33">
        <f>H11</f>
        <v>14</v>
      </c>
      <c r="AH11" s="20">
        <f>IF(J11&gt;14,I11+1,I11)</f>
        <v>4</v>
      </c>
      <c r="AI11" s="21">
        <f>AG11+AH11/12</f>
        <v>14.333333333333334</v>
      </c>
      <c r="AJ11" s="22">
        <f>TRUNC((IF(AI11&gt;20,(AI11-20)*2+10+15,(IF(AI11&gt;10,(AI11-10)*1.5+10,AI11*1)))),3)</f>
        <v>16.5</v>
      </c>
      <c r="AK11" s="23"/>
    </row>
    <row r="12" spans="1:37" ht="15.75" thickBot="1">
      <c r="A12" s="10">
        <v>11</v>
      </c>
      <c r="B12" s="10" t="s">
        <v>64</v>
      </c>
      <c r="C12" s="10" t="s">
        <v>36</v>
      </c>
      <c r="D12" s="10" t="s">
        <v>41</v>
      </c>
      <c r="E12" s="10" t="s">
        <v>55</v>
      </c>
      <c r="F12" s="10">
        <v>704060</v>
      </c>
      <c r="G12" s="10" t="s">
        <v>51</v>
      </c>
      <c r="H12" s="10">
        <v>9</v>
      </c>
      <c r="I12" s="10">
        <v>2</v>
      </c>
      <c r="J12" s="10">
        <v>29</v>
      </c>
      <c r="K12" s="17">
        <f>AJ12</f>
        <v>9.25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8">
        <v>0</v>
      </c>
      <c r="Z12" s="8">
        <f>K12+L12+M12+R12+U12</f>
        <v>9.25</v>
      </c>
      <c r="AA12" s="19">
        <f>Z12 + IF(O12="ΠΑΤΡΕΩN",4,0) + IF(Q12="ΠΑΤΡΕΩN",10,0)+ IF(W12="ΠΑΤΡΕΩN",V12,0) + IF(Y12="ΠΑΤΡΕΩN",X12,0)+ IF(T12="ΠΑΤΡΕΩN",2,0)</f>
        <v>9.25</v>
      </c>
      <c r="AB12" s="10">
        <f>Z12 + IF(O12="ΑΙΓΙΑΛΕΙΑΣ",4,0) + IF(Q12="ΑΙΓΙΑΛΕΙΑΣ",10,0)+ IF(W12="ΑΙΓΙΑΛΕΙΑΣ",V12,0) + IF(Y12="ΑΙΓΙΑΛΕΙΑΣ",X12,0)+ IF(T12="ΑΙΓΙΑΛΕΙΑΣ",2,0)</f>
        <v>9.25</v>
      </c>
      <c r="AC12" s="10">
        <f>Z12 + IF(O12="ΔΥΤΙΚΗΣ ΑΧΑΪΑΣ",4,0) + IF(Q12="ΔΥΤΙΚΗΣ ΑΧΑΪΑΣ",10,0)+ IF(W12="ΔΥΤΙΚΗΣ ΑΧΑΪΑΣ",V12,0) + IF(Y12="ΔΥΤΙΚΗΣ ΑΧΑΪΑΣ",X12,0)+ IF(T12="ΔΥΤΙΚΗΣ ΑΧΑΪΑΣ",2,0)</f>
        <v>9.25</v>
      </c>
      <c r="AD12" s="10">
        <f>Z12 + IF(O12="ΕΡΥΜΑΝΘΟΥ",4,0) + IF(Q12="ΕΡΥΜΑΝΘΟΥ",10,0)+ IF(W12="ΕΡΥΜΑΝΘΟΥ",V12,0) + IF(Y12="ΕΡΥΜΑΝΘΟΥ",X12,0)+ IF(T12="ΕΡΥΜΑΝΘΟΥ",2,0)</f>
        <v>9.25</v>
      </c>
      <c r="AE12" s="10">
        <f>Z12 + IF(O12="ΚΑΛΑΒΡΥΤΩΝ",4,0) + IF(Q12="ΚΑΛΑΒΡΥΤΩΝ",10,0)+ IF(W12="ΚΑΛΑΒΡΥΤΩΝ",V12,0) + IF(Y12="ΚΑΛΑΒΡΥΤΩΝ",X12,0)+ IF(T12="ΚΑΛΑΒΡΥΤΩΝ",2,0)</f>
        <v>9.25</v>
      </c>
      <c r="AF12" s="10" t="s">
        <v>32</v>
      </c>
      <c r="AG12" s="33">
        <f>H12</f>
        <v>9</v>
      </c>
      <c r="AH12" s="20">
        <f>IF(J12&gt;14,I12+1,I12)</f>
        <v>3</v>
      </c>
      <c r="AI12" s="21">
        <f>AG12+AH12/12</f>
        <v>9.25</v>
      </c>
      <c r="AJ12" s="22">
        <f>TRUNC((IF(AI12&gt;20,(AI12-20)*2+10+15,(IF(AI12&gt;10,(AI12-10)*1.5+10,AI12*1)))),3)</f>
        <v>9.25</v>
      </c>
      <c r="AK12" s="23"/>
    </row>
    <row r="13" spans="1:37">
      <c r="Y13" s="14"/>
      <c r="Z13" s="15"/>
      <c r="AA13" s="16"/>
    </row>
    <row r="14" spans="1:37">
      <c r="Y14" s="14"/>
      <c r="Z14" s="15"/>
      <c r="AA14" s="16"/>
    </row>
    <row r="15" spans="1:37">
      <c r="Y15" s="14"/>
      <c r="Z15" s="15"/>
      <c r="AA15" s="16"/>
    </row>
    <row r="16" spans="1:37">
      <c r="Y16" s="14"/>
      <c r="Z16" s="15"/>
      <c r="AA16" s="16"/>
    </row>
    <row r="17" spans="23:28">
      <c r="Y17" s="14"/>
      <c r="Z17" s="15"/>
      <c r="AA17" s="16"/>
    </row>
    <row r="18" spans="23:28">
      <c r="W18" s="39"/>
      <c r="X18" s="39"/>
      <c r="Y18" s="39"/>
      <c r="Z18" s="40"/>
      <c r="AA18" s="41"/>
      <c r="AB18" s="39"/>
    </row>
    <row r="19" spans="23:28">
      <c r="W19" s="39"/>
      <c r="X19" s="39"/>
      <c r="Y19" s="39"/>
      <c r="Z19" s="40"/>
      <c r="AA19" s="41"/>
      <c r="AB19" s="39"/>
    </row>
    <row r="20" spans="23:28">
      <c r="W20" s="39"/>
      <c r="X20" s="39"/>
      <c r="Y20" s="39"/>
      <c r="Z20" s="40"/>
      <c r="AA20" s="41"/>
      <c r="AB20" s="39"/>
    </row>
    <row r="21" spans="23:28">
      <c r="W21" s="39"/>
      <c r="X21" s="39"/>
      <c r="Y21" s="39"/>
      <c r="Z21" s="40"/>
      <c r="AA21" s="41"/>
      <c r="AB21" s="39"/>
    </row>
    <row r="22" spans="23:28">
      <c r="W22" s="39"/>
      <c r="X22" s="39"/>
      <c r="Y22" s="39"/>
      <c r="Z22" s="40"/>
      <c r="AA22" s="41"/>
      <c r="AB22" s="39"/>
    </row>
    <row r="23" spans="23:28">
      <c r="W23" s="39"/>
      <c r="X23" s="39"/>
      <c r="Y23" s="39"/>
      <c r="Z23" s="40"/>
      <c r="AA23" s="41"/>
      <c r="AB23" s="39"/>
    </row>
    <row r="24" spans="23:28">
      <c r="W24" s="39"/>
      <c r="X24" s="39"/>
      <c r="Y24" s="39"/>
      <c r="Z24" s="40"/>
      <c r="AA24" s="41"/>
      <c r="AB24" s="39"/>
    </row>
    <row r="25" spans="23:28">
      <c r="W25" s="39"/>
      <c r="X25" s="39"/>
      <c r="Y25" s="39"/>
      <c r="Z25" s="40"/>
      <c r="AA25" s="41"/>
      <c r="AB25" s="39"/>
    </row>
    <row r="26" spans="23:28">
      <c r="W26" s="39"/>
      <c r="X26" s="39"/>
      <c r="Y26" s="39"/>
      <c r="Z26" s="40"/>
      <c r="AA26" s="41"/>
      <c r="AB26" s="39"/>
    </row>
    <row r="27" spans="23:28">
      <c r="W27" s="39"/>
      <c r="X27" s="39"/>
      <c r="Y27" s="39"/>
      <c r="Z27" s="40"/>
      <c r="AA27" s="41"/>
      <c r="AB27" s="39"/>
    </row>
    <row r="28" spans="23:28">
      <c r="W28" s="39"/>
      <c r="X28" s="39"/>
      <c r="Y28" s="39"/>
      <c r="Z28" s="40"/>
      <c r="AA28" s="41"/>
      <c r="AB28" s="39"/>
    </row>
    <row r="29" spans="23:28">
      <c r="W29" s="39"/>
      <c r="X29" s="39"/>
      <c r="Y29" s="39"/>
      <c r="Z29" s="40"/>
      <c r="AA29" s="41"/>
      <c r="AB29" s="39"/>
    </row>
    <row r="30" spans="23:28">
      <c r="W30" s="39"/>
      <c r="X30" s="39"/>
      <c r="Y30" s="39"/>
      <c r="Z30" s="40"/>
      <c r="AA30" s="41"/>
      <c r="AB30" s="39"/>
    </row>
    <row r="31" spans="23:28">
      <c r="W31" s="39"/>
      <c r="X31" s="39"/>
      <c r="Y31" s="39"/>
      <c r="Z31" s="40"/>
      <c r="AA31" s="41"/>
      <c r="AB31" s="39"/>
    </row>
    <row r="32" spans="23:28">
      <c r="W32" s="39"/>
      <c r="X32" s="39"/>
      <c r="Y32" s="39"/>
      <c r="Z32" s="40"/>
      <c r="AA32" s="41"/>
      <c r="AB32" s="39"/>
    </row>
    <row r="33" spans="25:27">
      <c r="Y33" s="14"/>
      <c r="Z33" s="15"/>
      <c r="AA33" s="16"/>
    </row>
    <row r="34" spans="25:27">
      <c r="Y34" s="14"/>
      <c r="Z34" s="15"/>
      <c r="AA34" s="16"/>
    </row>
    <row r="35" spans="25:27">
      <c r="Y35" s="14"/>
      <c r="Z35" s="15"/>
      <c r="AA35" s="16"/>
    </row>
  </sheetData>
  <sortState ref="A2:AL35">
    <sortCondition ref="G2:G35"/>
    <sortCondition descending="1" ref="Z2:Z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dcterms:created xsi:type="dcterms:W3CDTF">2020-08-21T12:06:49Z</dcterms:created>
  <dcterms:modified xsi:type="dcterms:W3CDTF">2020-09-04T12:19:08Z</dcterms:modified>
</cp:coreProperties>
</file>